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<sst xmlns="http://schemas.openxmlformats.org/spreadsheetml/2006/main" count="126" uniqueCount="115">
  <si>
    <t>103,3</t>
  </si>
  <si>
    <t>Ед.  измерения: отчета - руб.</t>
  </si>
  <si>
    <t>24600 0000 000</t>
  </si>
  <si>
    <t>700 001</t>
  </si>
  <si>
    <t>фонд оплаты труда государственных (муниципальных) органов</t>
  </si>
  <si>
    <t>24200 0800 000</t>
  </si>
  <si>
    <t>101,313</t>
  </si>
  <si>
    <t>103,9</t>
  </si>
  <si>
    <t>101,270</t>
  </si>
  <si>
    <t>Осуществление первичного воинского учета на территориях, где отсутствуют военные комиссариаты</t>
  </si>
  <si>
    <t>103,7</t>
  </si>
  <si>
    <t>101,295</t>
  </si>
  <si>
    <t>101,51</t>
  </si>
  <si>
    <t>Капитальные вложения</t>
  </si>
  <si>
    <t>ОСТАТКИ СРЕДСТВ БЮДЖЕТОВ НА ОТЧЕТНУЮ ДАТУ:</t>
  </si>
  <si>
    <t>21  21 Исполнено, суммы, подлежащие исключению в рамках консолидированного бюджета субъекта РФ</t>
  </si>
  <si>
    <t>в других сферах</t>
  </si>
  <si>
    <t>103,1</t>
  </si>
  <si>
    <t>101,293</t>
  </si>
  <si>
    <t>Служащие</t>
  </si>
  <si>
    <t>Расходы по содержанию органов местного самоуправления, всего</t>
  </si>
  <si>
    <t>103,5</t>
  </si>
  <si>
    <t>Справка к месячному отчету</t>
  </si>
  <si>
    <t>№ листа / № строки</t>
  </si>
  <si>
    <t>14000 0000 000</t>
  </si>
  <si>
    <t>Муниципальные служащие</t>
  </si>
  <si>
    <t>101,13</t>
  </si>
  <si>
    <t>12510 0000 000</t>
  </si>
  <si>
    <t>12520 0000 000</t>
  </si>
  <si>
    <t>Расходы на фонд оплаты труда работникам учреждений</t>
  </si>
  <si>
    <t>101,76</t>
  </si>
  <si>
    <t>Социальное обеспечение</t>
  </si>
  <si>
    <t>Расходы дорожных фондов</t>
  </si>
  <si>
    <t>000 0000 0000000 000 211 01</t>
  </si>
  <si>
    <t>00200 0000 000</t>
  </si>
  <si>
    <t>23200 0800 000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</si>
  <si>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</si>
  <si>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01000 0000 000</t>
  </si>
  <si>
    <t>на начисления на выплаты по оплате труда  - по 01 разделу</t>
  </si>
  <si>
    <t>23600 0000 000</t>
  </si>
  <si>
    <t>00230 0000 129</t>
  </si>
  <si>
    <t>Региональные и муниципальные программы (без ФАИП) – ст.251</t>
  </si>
  <si>
    <t>101,326</t>
  </si>
  <si>
    <t>101,285</t>
  </si>
  <si>
    <t>10800 0000 000</t>
  </si>
  <si>
    <t>на заработную плату  - по 01 разделу в том числе:</t>
  </si>
  <si>
    <t>Государственные и муниципальные программы</t>
  </si>
  <si>
    <t>06100 0000 000</t>
  </si>
  <si>
    <t>101,119</t>
  </si>
  <si>
    <t>Расходы по содержанию органов местного самоуправления, всего - по 01 разделу</t>
  </si>
  <si>
    <t>101,47</t>
  </si>
  <si>
    <t>13000 0000 000</t>
  </si>
  <si>
    <t>101,49</t>
  </si>
  <si>
    <t>101,268</t>
  </si>
  <si>
    <t>101,324</t>
  </si>
  <si>
    <t>101,68</t>
  </si>
  <si>
    <t>02538 0000 000</t>
  </si>
  <si>
    <t>государственные и муниципальные программы, формируемые за счет субвенций, поступающих от других бюджетов бюджетной системы Российской Федерации</t>
  </si>
  <si>
    <t>103,6</t>
  </si>
  <si>
    <t>103,8</t>
  </si>
  <si>
    <t>101,337</t>
  </si>
  <si>
    <t>13600 0000 000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</si>
  <si>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</si>
  <si>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Расходы, осуществляемые за счет субвенций, поступающих от других бюджетов бюджетной системы</t>
  </si>
  <si>
    <t>02530 0000 000</t>
  </si>
  <si>
    <t>103,2</t>
  </si>
  <si>
    <t>101,184</t>
  </si>
  <si>
    <t>13200 0800 000</t>
  </si>
  <si>
    <t>101,14</t>
  </si>
  <si>
    <t>Наименование показателя</t>
  </si>
  <si>
    <t>000 0000 0000000 000 000 01</t>
  </si>
  <si>
    <t>101,316</t>
  </si>
  <si>
    <t>32  32 Исполнено бюджеты городских и сельских поселений (средства федерального бюджета)</t>
  </si>
  <si>
    <t>101,298</t>
  </si>
  <si>
    <t>101,182</t>
  </si>
  <si>
    <t>103,4</t>
  </si>
  <si>
    <t>00210 0000 121</t>
  </si>
  <si>
    <t>3  3 Запланировано суммы, подлежащие исключению в рамках консолидированного бюджета субъекта РФ</t>
  </si>
  <si>
    <t>МЕСЯЧНЫЙ ОТЧЕТ ОБ ИСПОЛНЕНИИ БЮДЖЕТА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</si>
  <si>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</si>
  <si>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содержание сети автомобильных дорог общего пользования и искусственных сооружений на них</t>
  </si>
  <si>
    <t>23000 0000 000</t>
  </si>
  <si>
    <t>101,16</t>
  </si>
  <si>
    <t>00803 0203 129</t>
  </si>
  <si>
    <t>000 0000 0000000 000 213 01</t>
  </si>
  <si>
    <t>101,329</t>
  </si>
  <si>
    <t>10100 0000 000</t>
  </si>
  <si>
    <t>14200 0800 000</t>
  </si>
  <si>
    <t>на 01.01.2017</t>
  </si>
  <si>
    <t>00801 0203 121</t>
  </si>
  <si>
    <t>расходы казенных учреждений на приобретение (изготовление) объектов относящихся к основным средствам</t>
  </si>
  <si>
    <t>700,1</t>
  </si>
  <si>
    <t>взносы по обязательному  социальному страхованию на  выплаты денежного  содержания и иные выплаты  работникам государственных  (муниципальных) органов</t>
  </si>
  <si>
    <t>00800 0203 000</t>
  </si>
  <si>
    <t>Верхнекарачанское с/п</t>
  </si>
  <si>
    <t>14600 0000 000</t>
  </si>
  <si>
    <t>расходы органов государственной власти субъекта Российской Федерации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</si>
  <si>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101,306</t>
  </si>
  <si>
    <t>31  31 Исполнено бюджеты городских и сельских поселений</t>
  </si>
  <si>
    <t>13  13 Запланировано бюджеты городских и сельских поселений</t>
  </si>
  <si>
    <t>Код показателя</t>
  </si>
  <si>
    <t>14  14 Запланировано бюджеты городских и сельских поселений (средства федерального бюджета)</t>
  </si>
  <si>
    <t>Муниципальные должности</t>
  </si>
  <si>
    <t>101,248</t>
  </si>
  <si>
    <t>24000 0000 000</t>
  </si>
  <si>
    <t>10102 0000 000</t>
  </si>
  <si>
    <t>12500 0000 000</t>
  </si>
  <si>
    <t>101,269</t>
  </si>
  <si>
    <t>101,46</t>
  </si>
  <si>
    <t>в сфере культуры и кинематографии</t>
  </si>
  <si>
    <t>101,282</t>
  </si>
  <si>
    <t>И.И. Пищугина</t>
  </si>
  <si>
    <t>Е.В. Степанищева</t>
  </si>
  <si>
    <t>Глава сельского поселения</t>
  </si>
  <si>
    <t>Главный бухгалтер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</si>
</sst>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38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167" fontId="1" fillId="0" borderId="0" xfId="0" applyNumberFormat="1" applyFont="1" applyAlignment="1">
      <alignment horizontal="right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29">
      <selection activeCell="A49" sqref="A49:D49"/>
    </sheetView>
  </sheetViews>
  <sheetFormatPr defaultColWidth="9.140625" defaultRowHeight="12.75"/>
  <cols>
    <col min="1" max="1" width="8.28125" style="0" bestFit="1" customWidth="1"/>
    <col min="2" max="2" width="20.7109375" style="0" customWidth="1"/>
    <col min="3" max="3" width="46.7109375" style="0" customWidth="1"/>
    <col min="4" max="12" width="10.140625" style="0" customWidth="1"/>
  </cols>
  <sheetData>
    <row r="1" spans="1:9" ht="12.75">
      <c r="A1" s="6" t="s">
        <v>78</v>
      </c>
      <c r="B1" s="6"/>
      <c r="C1" s="6"/>
      <c r="D1" s="6"/>
      <c r="E1" s="6"/>
      <c r="F1" s="6"/>
      <c r="G1" s="6"/>
      <c r="H1" s="6"/>
      <c r="I1" s="7" t="s">
        <v>1</v>
      </c>
    </row>
    <row r="2" spans="1:9" ht="12.75">
      <c r="A2" s="6" t="s">
        <v>22</v>
      </c>
      <c r="B2" s="6"/>
      <c r="C2" s="6"/>
      <c r="D2" s="6"/>
      <c r="E2" s="6"/>
      <c r="F2" s="6"/>
      <c r="G2" s="6"/>
      <c r="H2" s="6"/>
      <c r="I2" s="7"/>
    </row>
    <row r="3" spans="1:9" ht="12.75">
      <c r="A3" s="6" t="s">
        <v>94</v>
      </c>
      <c r="B3" s="6"/>
      <c r="C3" s="6"/>
      <c r="D3" s="6"/>
      <c r="E3" s="6"/>
      <c r="F3" s="6"/>
      <c r="G3" s="6"/>
      <c r="H3" s="6"/>
      <c r="I3" s="7"/>
    </row>
    <row r="4" spans="1:9" ht="12.75">
      <c r="A4" s="9" t="s">
        <v>88</v>
      </c>
      <c r="B4" s="9"/>
      <c r="C4" s="9"/>
      <c r="D4" s="9"/>
      <c r="E4" s="9"/>
      <c r="F4" s="9"/>
      <c r="G4" s="9"/>
      <c r="H4" s="9"/>
      <c r="I4" s="8"/>
    </row>
    <row r="5" spans="1:9" ht="66" customHeight="1">
      <c r="A5" s="1" t="s">
        <v>23</v>
      </c>
      <c r="B5" s="1" t="s">
        <v>100</v>
      </c>
      <c r="C5" s="1" t="s">
        <v>69</v>
      </c>
      <c r="D5" s="1" t="s">
        <v>77</v>
      </c>
      <c r="E5" s="1" t="s">
        <v>99</v>
      </c>
      <c r="F5" s="1" t="s">
        <v>101</v>
      </c>
      <c r="G5" s="1" t="s">
        <v>15</v>
      </c>
      <c r="H5" s="1" t="s">
        <v>98</v>
      </c>
      <c r="I5" s="1" t="s">
        <v>72</v>
      </c>
    </row>
    <row r="6" spans="1:9" ht="12.75">
      <c r="A6" s="2" t="s">
        <v>26</v>
      </c>
      <c r="B6" s="3" t="s">
        <v>34</v>
      </c>
      <c r="C6" s="3" t="s">
        <v>20</v>
      </c>
      <c r="D6" s="4">
        <f aca="true" t="shared" si="0" ref="D6:D15">ROUND(0,2)</f>
        <v>0</v>
      </c>
      <c r="E6" s="4">
        <f>ROUND(2557752.67,2)</f>
        <v>2557752.67</v>
      </c>
      <c r="F6" s="4">
        <f aca="true" t="shared" si="1" ref="F6:G8">ROUND(0,2)</f>
        <v>0</v>
      </c>
      <c r="G6" s="4">
        <f t="shared" si="1"/>
        <v>0</v>
      </c>
      <c r="H6" s="4">
        <f>ROUND(2557752.67,2)</f>
        <v>2557752.67</v>
      </c>
      <c r="I6" s="4">
        <f>ROUND(0,2)</f>
        <v>0</v>
      </c>
    </row>
    <row r="7" spans="1:9" ht="12.75">
      <c r="A7" s="2" t="s">
        <v>68</v>
      </c>
      <c r="B7" s="3" t="s">
        <v>76</v>
      </c>
      <c r="C7" s="3" t="s">
        <v>4</v>
      </c>
      <c r="D7" s="4">
        <f t="shared" si="0"/>
        <v>0</v>
      </c>
      <c r="E7" s="4">
        <f>ROUND(1489637.83,2)</f>
        <v>1489637.83</v>
      </c>
      <c r="F7" s="4">
        <f t="shared" si="1"/>
        <v>0</v>
      </c>
      <c r="G7" s="4">
        <f t="shared" si="1"/>
        <v>0</v>
      </c>
      <c r="H7" s="4">
        <f>ROUND(1489637.83,2)</f>
        <v>1489637.83</v>
      </c>
      <c r="I7" s="4">
        <f>ROUND(0,2)</f>
        <v>0</v>
      </c>
    </row>
    <row r="8" spans="1:9" ht="27.75">
      <c r="A8" s="2" t="s">
        <v>82</v>
      </c>
      <c r="B8" s="3" t="s">
        <v>40</v>
      </c>
      <c r="C8" s="3" t="s">
        <v>36</v>
      </c>
      <c r="D8" s="4">
        <f t="shared" si="0"/>
        <v>0</v>
      </c>
      <c r="E8" s="4">
        <f>ROUND(441592.2,2)</f>
        <v>441592.2</v>
      </c>
      <c r="F8" s="4">
        <f t="shared" si="1"/>
        <v>0</v>
      </c>
      <c r="G8" s="4">
        <f t="shared" si="1"/>
        <v>0</v>
      </c>
      <c r="H8" s="4">
        <f>ROUND(441592.2,2)</f>
        <v>441592.2</v>
      </c>
      <c r="I8" s="4">
        <f>ROUND(0,2)</f>
        <v>0</v>
      </c>
    </row>
    <row r="9" spans="1:9" ht="18.75">
      <c r="A9" s="2" t="s">
        <v>108</v>
      </c>
      <c r="B9" s="3" t="s">
        <v>93</v>
      </c>
      <c r="C9" s="3" t="s">
        <v>9</v>
      </c>
      <c r="D9" s="4">
        <f t="shared" si="0"/>
        <v>0</v>
      </c>
      <c r="E9" s="4">
        <f>ROUND(172300,2)</f>
        <v>172300</v>
      </c>
      <c r="F9" s="4">
        <f>ROUND(172300,2)</f>
        <v>172300</v>
      </c>
      <c r="G9" s="4">
        <f aca="true" t="shared" si="2" ref="G9:G15">ROUND(0,2)</f>
        <v>0</v>
      </c>
      <c r="H9" s="4">
        <f>ROUND(172300,2)</f>
        <v>172300</v>
      </c>
      <c r="I9" s="4">
        <f>ROUND(172300,2)</f>
        <v>172300</v>
      </c>
    </row>
    <row r="10" spans="1:9" ht="12.75">
      <c r="A10" s="2" t="s">
        <v>50</v>
      </c>
      <c r="B10" s="3" t="s">
        <v>89</v>
      </c>
      <c r="C10" s="3" t="s">
        <v>4</v>
      </c>
      <c r="D10" s="4">
        <f t="shared" si="0"/>
        <v>0</v>
      </c>
      <c r="E10" s="4">
        <f>ROUND(119585.23,2)</f>
        <v>119585.23</v>
      </c>
      <c r="F10" s="4">
        <f>ROUND(119585.23,2)</f>
        <v>119585.23</v>
      </c>
      <c r="G10" s="4">
        <f t="shared" si="2"/>
        <v>0</v>
      </c>
      <c r="H10" s="4">
        <f>ROUND(119585.23,2)</f>
        <v>119585.23</v>
      </c>
      <c r="I10" s="4">
        <f>ROUND(119585.23,2)</f>
        <v>119585.23</v>
      </c>
    </row>
    <row r="11" spans="1:9" ht="27.75">
      <c r="A11" s="2" t="s">
        <v>52</v>
      </c>
      <c r="B11" s="3" t="s">
        <v>83</v>
      </c>
      <c r="C11" s="3" t="s">
        <v>92</v>
      </c>
      <c r="D11" s="4">
        <f t="shared" si="0"/>
        <v>0</v>
      </c>
      <c r="E11" s="4">
        <f>ROUND(36114.77,2)</f>
        <v>36114.77</v>
      </c>
      <c r="F11" s="4">
        <f>ROUND(36114.77,2)</f>
        <v>36114.77</v>
      </c>
      <c r="G11" s="4">
        <f t="shared" si="2"/>
        <v>0</v>
      </c>
      <c r="H11" s="4">
        <f>ROUND(36114.77,2)</f>
        <v>36114.77</v>
      </c>
      <c r="I11" s="4">
        <f>ROUND(36114.77,2)</f>
        <v>36114.77</v>
      </c>
    </row>
    <row r="12" spans="1:9" ht="18.75">
      <c r="A12" s="2" t="s">
        <v>12</v>
      </c>
      <c r="B12" s="3" t="s">
        <v>37</v>
      </c>
      <c r="C12" s="3" t="s">
        <v>63</v>
      </c>
      <c r="D12" s="4">
        <f t="shared" si="0"/>
        <v>0</v>
      </c>
      <c r="E12" s="4">
        <f>ROUND(172300,2)</f>
        <v>172300</v>
      </c>
      <c r="F12" s="4">
        <f>ROUND(172300,2)</f>
        <v>172300</v>
      </c>
      <c r="G12" s="4">
        <f t="shared" si="2"/>
        <v>0</v>
      </c>
      <c r="H12" s="4">
        <f>ROUND(172300,2)</f>
        <v>172300</v>
      </c>
      <c r="I12" s="4">
        <f>ROUND(172300,2)</f>
        <v>172300</v>
      </c>
    </row>
    <row r="13" spans="1:9" ht="12.75">
      <c r="A13" s="2" t="s">
        <v>55</v>
      </c>
      <c r="B13" s="3" t="s">
        <v>64</v>
      </c>
      <c r="C13" s="3" t="s">
        <v>32</v>
      </c>
      <c r="D13" s="4">
        <f t="shared" si="0"/>
        <v>0</v>
      </c>
      <c r="E13" s="4">
        <f>ROUND(1935571.72,2)</f>
        <v>1935571.72</v>
      </c>
      <c r="F13" s="4">
        <f>ROUND(0,2)</f>
        <v>0</v>
      </c>
      <c r="G13" s="4">
        <f t="shared" si="2"/>
        <v>0</v>
      </c>
      <c r="H13" s="4">
        <f>ROUND(1551690.25,2)</f>
        <v>1551690.25</v>
      </c>
      <c r="I13" s="4">
        <f>ROUND(0,2)</f>
        <v>0</v>
      </c>
    </row>
    <row r="14" spans="1:9" ht="18.75">
      <c r="A14" s="2" t="s">
        <v>30</v>
      </c>
      <c r="B14" s="3" t="s">
        <v>56</v>
      </c>
      <c r="C14" s="3" t="s">
        <v>80</v>
      </c>
      <c r="D14" s="4">
        <f t="shared" si="0"/>
        <v>0</v>
      </c>
      <c r="E14" s="4">
        <f>ROUND(1935571.72,2)</f>
        <v>1935571.72</v>
      </c>
      <c r="F14" s="4">
        <f>ROUND(0,2)</f>
        <v>0</v>
      </c>
      <c r="G14" s="4">
        <f t="shared" si="2"/>
        <v>0</v>
      </c>
      <c r="H14" s="4">
        <f>ROUND(1551690.25,2)</f>
        <v>1551690.25</v>
      </c>
      <c r="I14" s="4">
        <f>ROUND(0,2)</f>
        <v>0</v>
      </c>
    </row>
    <row r="15" spans="1:9" ht="12.75">
      <c r="A15" s="2" t="s">
        <v>48</v>
      </c>
      <c r="B15" s="3" t="s">
        <v>47</v>
      </c>
      <c r="C15" s="3" t="s">
        <v>31</v>
      </c>
      <c r="D15" s="4">
        <f t="shared" si="0"/>
        <v>0</v>
      </c>
      <c r="E15" s="4">
        <f>ROUND(163595.46,2)</f>
        <v>163595.46</v>
      </c>
      <c r="F15" s="4">
        <f>ROUND(0,2)</f>
        <v>0</v>
      </c>
      <c r="G15" s="4">
        <f t="shared" si="2"/>
        <v>0</v>
      </c>
      <c r="H15" s="4">
        <f>ROUND(163595.46,2)</f>
        <v>163595.46</v>
      </c>
      <c r="I15" s="4">
        <f>ROUND(0,2)</f>
        <v>0</v>
      </c>
    </row>
    <row r="16" spans="1:9" ht="12.75">
      <c r="A16" s="2" t="s">
        <v>74</v>
      </c>
      <c r="B16" s="3" t="s">
        <v>86</v>
      </c>
      <c r="C16" s="3" t="s">
        <v>46</v>
      </c>
      <c r="D16" s="4">
        <f>ROUND(130800,2)</f>
        <v>130800</v>
      </c>
      <c r="E16" s="4">
        <f>ROUND(7697827.94,2)</f>
        <v>7697827.94</v>
      </c>
      <c r="F16" s="4">
        <f>ROUND(172300,2)</f>
        <v>172300</v>
      </c>
      <c r="G16" s="4">
        <f>ROUND(130800,2)</f>
        <v>130800</v>
      </c>
      <c r="H16" s="4">
        <f>ROUND(7313946.47,2)</f>
        <v>7313946.47</v>
      </c>
      <c r="I16" s="4">
        <f>ROUND(172300,2)</f>
        <v>172300</v>
      </c>
    </row>
    <row r="17" spans="1:9" ht="27.75">
      <c r="A17" s="2" t="s">
        <v>66</v>
      </c>
      <c r="B17" s="3" t="s">
        <v>105</v>
      </c>
      <c r="C17" s="3" t="s">
        <v>57</v>
      </c>
      <c r="D17" s="4">
        <f aca="true" t="shared" si="3" ref="D17:D42">ROUND(0,2)</f>
        <v>0</v>
      </c>
      <c r="E17" s="4">
        <f>ROUND(172300,2)</f>
        <v>172300</v>
      </c>
      <c r="F17" s="4">
        <f>ROUND(172300,2)</f>
        <v>172300</v>
      </c>
      <c r="G17" s="4">
        <f aca="true" t="shared" si="4" ref="G17:G42">ROUND(0,2)</f>
        <v>0</v>
      </c>
      <c r="H17" s="4">
        <f>ROUND(172300,2)</f>
        <v>172300</v>
      </c>
      <c r="I17" s="4">
        <f>ROUND(172300,2)</f>
        <v>172300</v>
      </c>
    </row>
    <row r="18" spans="1:9" ht="12.75">
      <c r="A18" s="2" t="s">
        <v>103</v>
      </c>
      <c r="B18" s="3" t="s">
        <v>44</v>
      </c>
      <c r="C18" s="3" t="s">
        <v>14</v>
      </c>
      <c r="D18" s="4">
        <f t="shared" si="3"/>
        <v>0</v>
      </c>
      <c r="E18" s="4">
        <f>ROUND(0,2)</f>
        <v>0</v>
      </c>
      <c r="F18" s="4">
        <f>ROUND(0,2)</f>
        <v>0</v>
      </c>
      <c r="G18" s="4">
        <f t="shared" si="4"/>
        <v>0</v>
      </c>
      <c r="H18" s="4">
        <f>ROUND(1060879.32,2)</f>
        <v>1060879.32</v>
      </c>
      <c r="I18" s="4">
        <f aca="true" t="shared" si="5" ref="I18:I43">ROUND(0,2)</f>
        <v>0</v>
      </c>
    </row>
    <row r="19" spans="1:9" ht="12.75">
      <c r="A19" s="2" t="s">
        <v>53</v>
      </c>
      <c r="B19" s="3" t="s">
        <v>106</v>
      </c>
      <c r="C19" s="3" t="s">
        <v>13</v>
      </c>
      <c r="D19" s="4">
        <f t="shared" si="3"/>
        <v>0</v>
      </c>
      <c r="E19" s="4">
        <f>ROUND(159566,2)</f>
        <v>159566</v>
      </c>
      <c r="F19" s="4">
        <f aca="true" t="shared" si="6" ref="F19:F43">ROUND(0,2)</f>
        <v>0</v>
      </c>
      <c r="G19" s="4">
        <f t="shared" si="4"/>
        <v>0</v>
      </c>
      <c r="H19" s="4">
        <f>ROUND(159566,2)</f>
        <v>159566</v>
      </c>
      <c r="I19" s="4">
        <f t="shared" si="5"/>
        <v>0</v>
      </c>
    </row>
    <row r="20" spans="1:9" ht="45.75">
      <c r="A20" s="2" t="s">
        <v>107</v>
      </c>
      <c r="B20" s="3" t="s">
        <v>27</v>
      </c>
      <c r="C20" s="3" t="s">
        <v>96</v>
      </c>
      <c r="D20" s="4">
        <f t="shared" si="3"/>
        <v>0</v>
      </c>
      <c r="E20" s="4">
        <f>ROUND(105176,2)</f>
        <v>105176</v>
      </c>
      <c r="F20" s="4">
        <f t="shared" si="6"/>
        <v>0</v>
      </c>
      <c r="G20" s="4">
        <f t="shared" si="4"/>
        <v>0</v>
      </c>
      <c r="H20" s="4">
        <f>ROUND(105176,2)</f>
        <v>105176</v>
      </c>
      <c r="I20" s="4">
        <f t="shared" si="5"/>
        <v>0</v>
      </c>
    </row>
    <row r="21" spans="1:9" ht="18.75">
      <c r="A21" s="2" t="s">
        <v>8</v>
      </c>
      <c r="B21" s="3" t="s">
        <v>28</v>
      </c>
      <c r="C21" s="3" t="s">
        <v>90</v>
      </c>
      <c r="D21" s="4">
        <f t="shared" si="3"/>
        <v>0</v>
      </c>
      <c r="E21" s="4">
        <f>ROUND(54390,2)</f>
        <v>54390</v>
      </c>
      <c r="F21" s="4">
        <f t="shared" si="6"/>
        <v>0</v>
      </c>
      <c r="G21" s="4">
        <f t="shared" si="4"/>
        <v>0</v>
      </c>
      <c r="H21" s="4">
        <f>ROUND(54390,2)</f>
        <v>54390</v>
      </c>
      <c r="I21" s="4">
        <f t="shared" si="5"/>
        <v>0</v>
      </c>
    </row>
    <row r="22" spans="1:9" ht="27.75">
      <c r="A22" s="2" t="s">
        <v>110</v>
      </c>
      <c r="B22" s="3" t="s">
        <v>51</v>
      </c>
      <c r="C22" s="3" t="s">
        <v>79</v>
      </c>
      <c r="D22" s="4">
        <f t="shared" si="3"/>
        <v>0</v>
      </c>
      <c r="E22" s="4">
        <f>ROUND(762474.61,2)</f>
        <v>762474.61</v>
      </c>
      <c r="F22" s="4">
        <f t="shared" si="6"/>
        <v>0</v>
      </c>
      <c r="G22" s="4">
        <f t="shared" si="4"/>
        <v>0</v>
      </c>
      <c r="H22" s="4">
        <f>ROUND(762474.61,2)</f>
        <v>762474.61</v>
      </c>
      <c r="I22" s="4">
        <f t="shared" si="5"/>
        <v>0</v>
      </c>
    </row>
    <row r="23" spans="1:9" ht="12.75">
      <c r="A23" s="2" t="s">
        <v>43</v>
      </c>
      <c r="B23" s="3" t="s">
        <v>67</v>
      </c>
      <c r="C23" s="3" t="s">
        <v>109</v>
      </c>
      <c r="D23" s="4">
        <f t="shared" si="3"/>
        <v>0</v>
      </c>
      <c r="E23" s="4">
        <f>ROUND(642889.38,2)</f>
        <v>642889.38</v>
      </c>
      <c r="F23" s="4">
        <f t="shared" si="6"/>
        <v>0</v>
      </c>
      <c r="G23" s="4">
        <f t="shared" si="4"/>
        <v>0</v>
      </c>
      <c r="H23" s="4">
        <f>ROUND(642889.38,2)</f>
        <v>642889.38</v>
      </c>
      <c r="I23" s="4">
        <f t="shared" si="5"/>
        <v>0</v>
      </c>
    </row>
    <row r="24" spans="1:9" ht="12.75">
      <c r="A24" s="2" t="s">
        <v>18</v>
      </c>
      <c r="B24" s="3" t="s">
        <v>61</v>
      </c>
      <c r="C24" s="3" t="s">
        <v>16</v>
      </c>
      <c r="D24" s="4">
        <f t="shared" si="3"/>
        <v>0</v>
      </c>
      <c r="E24" s="4">
        <f>ROUND(119585.23,2)</f>
        <v>119585.23</v>
      </c>
      <c r="F24" s="4">
        <f t="shared" si="6"/>
        <v>0</v>
      </c>
      <c r="G24" s="4">
        <f t="shared" si="4"/>
        <v>0</v>
      </c>
      <c r="H24" s="4">
        <f>ROUND(119585.23,2)</f>
        <v>119585.23</v>
      </c>
      <c r="I24" s="4">
        <f t="shared" si="5"/>
        <v>0</v>
      </c>
    </row>
    <row r="25" spans="1:9" ht="18.75">
      <c r="A25" s="2" t="s">
        <v>11</v>
      </c>
      <c r="B25" s="3" t="s">
        <v>24</v>
      </c>
      <c r="C25" s="3" t="s">
        <v>62</v>
      </c>
      <c r="D25" s="4">
        <f t="shared" si="3"/>
        <v>0</v>
      </c>
      <c r="E25" s="4">
        <f>ROUND(232680.74,2)</f>
        <v>232680.74</v>
      </c>
      <c r="F25" s="4">
        <f t="shared" si="6"/>
        <v>0</v>
      </c>
      <c r="G25" s="4">
        <f t="shared" si="4"/>
        <v>0</v>
      </c>
      <c r="H25" s="4">
        <f>ROUND(232680.74,2)</f>
        <v>232680.74</v>
      </c>
      <c r="I25" s="4">
        <f t="shared" si="5"/>
        <v>0</v>
      </c>
    </row>
    <row r="26" spans="1:9" ht="12.75">
      <c r="A26" s="2" t="s">
        <v>73</v>
      </c>
      <c r="B26" s="3" t="s">
        <v>87</v>
      </c>
      <c r="C26" s="3" t="s">
        <v>109</v>
      </c>
      <c r="D26" s="4">
        <f t="shared" si="3"/>
        <v>0</v>
      </c>
      <c r="E26" s="4">
        <f>ROUND(196565.97,2)</f>
        <v>196565.97</v>
      </c>
      <c r="F26" s="4">
        <f t="shared" si="6"/>
        <v>0</v>
      </c>
      <c r="G26" s="4">
        <f t="shared" si="4"/>
        <v>0</v>
      </c>
      <c r="H26" s="4">
        <f>ROUND(196565.97,2)</f>
        <v>196565.97</v>
      </c>
      <c r="I26" s="4">
        <f t="shared" si="5"/>
        <v>0</v>
      </c>
    </row>
    <row r="27" spans="1:9" ht="12.75">
      <c r="A27" s="2" t="s">
        <v>97</v>
      </c>
      <c r="B27" s="3" t="s">
        <v>95</v>
      </c>
      <c r="C27" s="3" t="s">
        <v>16</v>
      </c>
      <c r="D27" s="4">
        <f t="shared" si="3"/>
        <v>0</v>
      </c>
      <c r="E27" s="4">
        <f>ROUND(36114.77,2)</f>
        <v>36114.77</v>
      </c>
      <c r="F27" s="4">
        <f t="shared" si="6"/>
        <v>0</v>
      </c>
      <c r="G27" s="4">
        <f t="shared" si="4"/>
        <v>0</v>
      </c>
      <c r="H27" s="4">
        <f>ROUND(36114.77,2)</f>
        <v>36114.77</v>
      </c>
      <c r="I27" s="4">
        <f t="shared" si="5"/>
        <v>0</v>
      </c>
    </row>
    <row r="28" spans="1:9" ht="12.75">
      <c r="A28" s="2" t="s">
        <v>6</v>
      </c>
      <c r="B28" s="3" t="s">
        <v>81</v>
      </c>
      <c r="C28" s="3" t="s">
        <v>29</v>
      </c>
      <c r="D28" s="4">
        <f t="shared" si="3"/>
        <v>0</v>
      </c>
      <c r="E28" s="4">
        <f>ROUND(762474.61,2)</f>
        <v>762474.61</v>
      </c>
      <c r="F28" s="4">
        <f t="shared" si="6"/>
        <v>0</v>
      </c>
      <c r="G28" s="4">
        <f t="shared" si="4"/>
        <v>0</v>
      </c>
      <c r="H28" s="4">
        <f>ROUND(762474.61,2)</f>
        <v>762474.61</v>
      </c>
      <c r="I28" s="4">
        <f t="shared" si="5"/>
        <v>0</v>
      </c>
    </row>
    <row r="29" spans="1:9" ht="12.75">
      <c r="A29" s="2" t="s">
        <v>71</v>
      </c>
      <c r="B29" s="3" t="s">
        <v>35</v>
      </c>
      <c r="C29" s="3" t="s">
        <v>109</v>
      </c>
      <c r="D29" s="4">
        <f t="shared" si="3"/>
        <v>0</v>
      </c>
      <c r="E29" s="4">
        <f>ROUND(642889.38,2)</f>
        <v>642889.38</v>
      </c>
      <c r="F29" s="4">
        <f t="shared" si="6"/>
        <v>0</v>
      </c>
      <c r="G29" s="4">
        <f t="shared" si="4"/>
        <v>0</v>
      </c>
      <c r="H29" s="4">
        <f>ROUND(642889.38,2)</f>
        <v>642889.38</v>
      </c>
      <c r="I29" s="4">
        <f t="shared" si="5"/>
        <v>0</v>
      </c>
    </row>
    <row r="30" spans="1:9" ht="12.75">
      <c r="A30" s="2" t="s">
        <v>54</v>
      </c>
      <c r="B30" s="3" t="s">
        <v>39</v>
      </c>
      <c r="C30" s="3" t="s">
        <v>16</v>
      </c>
      <c r="D30" s="4">
        <f t="shared" si="3"/>
        <v>0</v>
      </c>
      <c r="E30" s="4">
        <f>ROUND(119585.23,2)</f>
        <v>119585.23</v>
      </c>
      <c r="F30" s="4">
        <f t="shared" si="6"/>
        <v>0</v>
      </c>
      <c r="G30" s="4">
        <f t="shared" si="4"/>
        <v>0</v>
      </c>
      <c r="H30" s="4">
        <f>ROUND(119585.23,2)</f>
        <v>119585.23</v>
      </c>
      <c r="I30" s="4">
        <f t="shared" si="5"/>
        <v>0</v>
      </c>
    </row>
    <row r="31" spans="1:9" ht="18.75">
      <c r="A31" s="2" t="s">
        <v>42</v>
      </c>
      <c r="B31" s="3" t="s">
        <v>104</v>
      </c>
      <c r="C31" s="3" t="s">
        <v>62</v>
      </c>
      <c r="D31" s="4">
        <f t="shared" si="3"/>
        <v>0</v>
      </c>
      <c r="E31" s="4">
        <f>ROUND(232680.74,2)</f>
        <v>232680.74</v>
      </c>
      <c r="F31" s="4">
        <f t="shared" si="6"/>
        <v>0</v>
      </c>
      <c r="G31" s="4">
        <f t="shared" si="4"/>
        <v>0</v>
      </c>
      <c r="H31" s="4">
        <f>ROUND(232680.74,2)</f>
        <v>232680.74</v>
      </c>
      <c r="I31" s="4">
        <f t="shared" si="5"/>
        <v>0</v>
      </c>
    </row>
    <row r="32" spans="1:9" ht="12.75">
      <c r="A32" s="2" t="s">
        <v>85</v>
      </c>
      <c r="B32" s="3" t="s">
        <v>5</v>
      </c>
      <c r="C32" s="3" t="s">
        <v>109</v>
      </c>
      <c r="D32" s="4">
        <f t="shared" si="3"/>
        <v>0</v>
      </c>
      <c r="E32" s="4">
        <f>ROUND(196565.97,2)</f>
        <v>196565.97</v>
      </c>
      <c r="F32" s="4">
        <f t="shared" si="6"/>
        <v>0</v>
      </c>
      <c r="G32" s="4">
        <f t="shared" si="4"/>
        <v>0</v>
      </c>
      <c r="H32" s="4">
        <f>ROUND(196565.97,2)</f>
        <v>196565.97</v>
      </c>
      <c r="I32" s="4">
        <f t="shared" si="5"/>
        <v>0</v>
      </c>
    </row>
    <row r="33" spans="1:9" ht="12.75">
      <c r="A33" s="2" t="s">
        <v>60</v>
      </c>
      <c r="B33" s="3" t="s">
        <v>2</v>
      </c>
      <c r="C33" s="3" t="s">
        <v>16</v>
      </c>
      <c r="D33" s="4">
        <f t="shared" si="3"/>
        <v>0</v>
      </c>
      <c r="E33" s="4">
        <f>ROUND(36114.77,2)</f>
        <v>36114.77</v>
      </c>
      <c r="F33" s="4">
        <f t="shared" si="6"/>
        <v>0</v>
      </c>
      <c r="G33" s="4">
        <f t="shared" si="4"/>
        <v>0</v>
      </c>
      <c r="H33" s="4">
        <f>ROUND(36114.77,2)</f>
        <v>36114.77</v>
      </c>
      <c r="I33" s="4">
        <f t="shared" si="5"/>
        <v>0</v>
      </c>
    </row>
    <row r="34" spans="1:9" ht="18.75">
      <c r="A34" s="2" t="s">
        <v>17</v>
      </c>
      <c r="B34" s="3" t="s">
        <v>70</v>
      </c>
      <c r="C34" s="3" t="s">
        <v>49</v>
      </c>
      <c r="D34" s="4">
        <f t="shared" si="3"/>
        <v>0</v>
      </c>
      <c r="E34" s="4">
        <f>ROUND(2557752.67,2)</f>
        <v>2557752.67</v>
      </c>
      <c r="F34" s="4">
        <f t="shared" si="6"/>
        <v>0</v>
      </c>
      <c r="G34" s="4">
        <f t="shared" si="4"/>
        <v>0</v>
      </c>
      <c r="H34" s="4">
        <f>ROUND(2557752.67,2)</f>
        <v>2557752.67</v>
      </c>
      <c r="I34" s="4">
        <f t="shared" si="5"/>
        <v>0</v>
      </c>
    </row>
    <row r="35" spans="1:9" ht="12.75">
      <c r="A35" s="2" t="s">
        <v>65</v>
      </c>
      <c r="B35" s="3" t="s">
        <v>33</v>
      </c>
      <c r="C35" s="3" t="s">
        <v>45</v>
      </c>
      <c r="D35" s="4">
        <f t="shared" si="3"/>
        <v>0</v>
      </c>
      <c r="E35" s="4">
        <f>ROUND(1489637.83,2)</f>
        <v>1489637.83</v>
      </c>
      <c r="F35" s="4">
        <f t="shared" si="6"/>
        <v>0</v>
      </c>
      <c r="G35" s="4">
        <f t="shared" si="4"/>
        <v>0</v>
      </c>
      <c r="H35" s="4">
        <f>ROUND(1489637.83,2)</f>
        <v>1489637.83</v>
      </c>
      <c r="I35" s="4">
        <f t="shared" si="5"/>
        <v>0</v>
      </c>
    </row>
    <row r="36" spans="1:9" ht="12.75">
      <c r="A36" s="2" t="s">
        <v>0</v>
      </c>
      <c r="B36" s="3"/>
      <c r="C36" s="3" t="s">
        <v>102</v>
      </c>
      <c r="D36" s="4">
        <f t="shared" si="3"/>
        <v>0</v>
      </c>
      <c r="E36" s="4">
        <f>ROUND(540951.64,2)</f>
        <v>540951.64</v>
      </c>
      <c r="F36" s="4">
        <f t="shared" si="6"/>
        <v>0</v>
      </c>
      <c r="G36" s="4">
        <f t="shared" si="4"/>
        <v>0</v>
      </c>
      <c r="H36" s="4">
        <f>ROUND(540951.64,2)</f>
        <v>540951.64</v>
      </c>
      <c r="I36" s="4">
        <f t="shared" si="5"/>
        <v>0</v>
      </c>
    </row>
    <row r="37" spans="1:9" ht="12.75">
      <c r="A37" s="2" t="s">
        <v>75</v>
      </c>
      <c r="B37" s="3"/>
      <c r="C37" s="3" t="s">
        <v>25</v>
      </c>
      <c r="D37" s="4">
        <f t="shared" si="3"/>
        <v>0</v>
      </c>
      <c r="E37" s="4">
        <f>ROUND(492321.71,2)</f>
        <v>492321.71</v>
      </c>
      <c r="F37" s="4">
        <f t="shared" si="6"/>
        <v>0</v>
      </c>
      <c r="G37" s="4">
        <f t="shared" si="4"/>
        <v>0</v>
      </c>
      <c r="H37" s="4">
        <f>ROUND(492321.71,2)</f>
        <v>492321.71</v>
      </c>
      <c r="I37" s="4">
        <f t="shared" si="5"/>
        <v>0</v>
      </c>
    </row>
    <row r="38" spans="1:9" ht="12.75">
      <c r="A38" s="2" t="s">
        <v>21</v>
      </c>
      <c r="B38" s="3"/>
      <c r="C38" s="3" t="s">
        <v>19</v>
      </c>
      <c r="D38" s="4">
        <f t="shared" si="3"/>
        <v>0</v>
      </c>
      <c r="E38" s="4">
        <f>ROUND(456364.48,2)</f>
        <v>456364.48</v>
      </c>
      <c r="F38" s="4">
        <f t="shared" si="6"/>
        <v>0</v>
      </c>
      <c r="G38" s="4">
        <f t="shared" si="4"/>
        <v>0</v>
      </c>
      <c r="H38" s="4">
        <f>ROUND(456364.48,2)</f>
        <v>456364.48</v>
      </c>
      <c r="I38" s="4">
        <f t="shared" si="5"/>
        <v>0</v>
      </c>
    </row>
    <row r="39" spans="1:9" ht="12.75">
      <c r="A39" s="2" t="s">
        <v>58</v>
      </c>
      <c r="B39" s="3" t="s">
        <v>84</v>
      </c>
      <c r="C39" s="3" t="s">
        <v>38</v>
      </c>
      <c r="D39" s="4">
        <f t="shared" si="3"/>
        <v>0</v>
      </c>
      <c r="E39" s="4">
        <f>ROUND(441592.2,2)</f>
        <v>441592.2</v>
      </c>
      <c r="F39" s="4">
        <f t="shared" si="6"/>
        <v>0</v>
      </c>
      <c r="G39" s="4">
        <f t="shared" si="4"/>
        <v>0</v>
      </c>
      <c r="H39" s="4">
        <f>ROUND(441592.2,2)</f>
        <v>441592.2</v>
      </c>
      <c r="I39" s="4">
        <f t="shared" si="5"/>
        <v>0</v>
      </c>
    </row>
    <row r="40" spans="1:9" ht="12.75">
      <c r="A40" s="2" t="s">
        <v>10</v>
      </c>
      <c r="B40" s="3"/>
      <c r="C40" s="3" t="s">
        <v>102</v>
      </c>
      <c r="D40" s="4">
        <f t="shared" si="3"/>
        <v>0</v>
      </c>
      <c r="E40" s="4">
        <f>ROUND(162159.42,2)</f>
        <v>162159.42</v>
      </c>
      <c r="F40" s="4">
        <f t="shared" si="6"/>
        <v>0</v>
      </c>
      <c r="G40" s="4">
        <f t="shared" si="4"/>
        <v>0</v>
      </c>
      <c r="H40" s="4">
        <f>ROUND(162159.42,2)</f>
        <v>162159.42</v>
      </c>
      <c r="I40" s="4">
        <f t="shared" si="5"/>
        <v>0</v>
      </c>
    </row>
    <row r="41" spans="1:9" ht="12.75">
      <c r="A41" s="2" t="s">
        <v>59</v>
      </c>
      <c r="B41" s="3"/>
      <c r="C41" s="3" t="s">
        <v>25</v>
      </c>
      <c r="D41" s="4">
        <f t="shared" si="3"/>
        <v>0</v>
      </c>
      <c r="E41" s="4">
        <f>ROUND(146265.3,2)</f>
        <v>146265.3</v>
      </c>
      <c r="F41" s="4">
        <f t="shared" si="6"/>
        <v>0</v>
      </c>
      <c r="G41" s="4">
        <f t="shared" si="4"/>
        <v>0</v>
      </c>
      <c r="H41" s="4">
        <f>ROUND(146265.3,2)</f>
        <v>146265.3</v>
      </c>
      <c r="I41" s="4">
        <f t="shared" si="5"/>
        <v>0</v>
      </c>
    </row>
    <row r="42" spans="1:9" ht="12.75">
      <c r="A42" s="2" t="s">
        <v>7</v>
      </c>
      <c r="B42" s="3"/>
      <c r="C42" s="3" t="s">
        <v>19</v>
      </c>
      <c r="D42" s="4">
        <f t="shared" si="3"/>
        <v>0</v>
      </c>
      <c r="E42" s="4">
        <f>ROUND(133167.48,2)</f>
        <v>133167.48</v>
      </c>
      <c r="F42" s="4">
        <f t="shared" si="6"/>
        <v>0</v>
      </c>
      <c r="G42" s="4">
        <f t="shared" si="4"/>
        <v>0</v>
      </c>
      <c r="H42" s="4">
        <f>ROUND(133167.48,2)</f>
        <v>133167.48</v>
      </c>
      <c r="I42" s="4">
        <f t="shared" si="5"/>
        <v>0</v>
      </c>
    </row>
    <row r="43" spans="1:9" ht="12.75">
      <c r="A43" s="2" t="s">
        <v>91</v>
      </c>
      <c r="B43" s="3" t="s">
        <v>3</v>
      </c>
      <c r="C43" s="3" t="s">
        <v>41</v>
      </c>
      <c r="D43" s="4">
        <f>ROUND(130800,2)</f>
        <v>130800</v>
      </c>
      <c r="E43" s="4">
        <f>ROUND(130800,2)</f>
        <v>130800</v>
      </c>
      <c r="F43" s="4">
        <f t="shared" si="6"/>
        <v>0</v>
      </c>
      <c r="G43" s="4">
        <f>ROUND(130800,2)</f>
        <v>130800</v>
      </c>
      <c r="H43" s="4">
        <f>ROUND(130800,2)</f>
        <v>130800</v>
      </c>
      <c r="I43" s="4">
        <f t="shared" si="5"/>
        <v>0</v>
      </c>
    </row>
    <row r="44" spans="1:9" ht="12.75">
      <c r="A44" s="5"/>
      <c r="B44" s="5"/>
      <c r="C44" s="5"/>
      <c r="D44" s="5"/>
      <c r="E44" s="10"/>
      <c r="F44" s="10"/>
      <c r="G44" s="10"/>
      <c r="H44" s="10"/>
      <c r="I44" s="10"/>
    </row>
    <row r="45" spans="1:9" ht="12.75">
      <c r="A45" s="5"/>
      <c r="B45" s="5"/>
      <c r="C45" s="5"/>
      <c r="D45" s="5"/>
      <c r="E45" s="10"/>
      <c r="F45" s="10"/>
      <c r="G45" s="10"/>
      <c r="H45" s="10"/>
      <c r="I45" s="10"/>
    </row>
    <row r="46" spans="1:9" ht="12.75" customHeight="1">
      <c r="A46" s="5" t="s">
        <v>113</v>
      </c>
      <c r="B46" s="5"/>
      <c r="C46" s="5"/>
      <c r="D46" s="5"/>
      <c r="E46" s="10" t="s">
        <v>112</v>
      </c>
      <c r="F46" s="10"/>
      <c r="G46" s="10"/>
      <c r="H46" s="10"/>
      <c r="I46" s="10"/>
    </row>
    <row r="47" spans="1:9" ht="12.75">
      <c r="A47" s="5"/>
      <c r="B47" s="5"/>
      <c r="C47" s="5"/>
      <c r="D47" s="5"/>
      <c r="E47" s="10"/>
      <c r="F47" s="10"/>
      <c r="G47" s="10"/>
      <c r="H47" s="10"/>
      <c r="I47" s="10"/>
    </row>
    <row r="48" spans="1:9" ht="12.75" customHeight="1">
      <c r="A48" s="5"/>
      <c r="B48" s="5"/>
      <c r="C48" s="5"/>
      <c r="D48" s="5"/>
      <c r="E48" s="10"/>
      <c r="F48" s="10"/>
      <c r="G48" s="10"/>
      <c r="H48" s="10"/>
      <c r="I48" s="10"/>
    </row>
    <row r="49" spans="1:9" ht="12.75">
      <c r="A49" s="5" t="s">
        <v>114</v>
      </c>
      <c r="B49" s="5"/>
      <c r="C49" s="5"/>
      <c r="D49" s="5"/>
      <c r="E49" s="10" t="s">
        <v>111</v>
      </c>
      <c r="F49" s="10"/>
      <c r="G49" s="10"/>
      <c r="H49" s="10"/>
      <c r="I49" s="10"/>
    </row>
    <row r="50" ht="12.75" customHeight="1"/>
  </sheetData>
  <sheetProtection/>
  <mergeCells count="17">
    <mergeCell ref="A47:D47"/>
    <mergeCell ref="A48:D48"/>
    <mergeCell ref="A49:D49"/>
    <mergeCell ref="E44:I44"/>
    <mergeCell ref="E45:I45"/>
    <mergeCell ref="E46:I46"/>
    <mergeCell ref="E47:I47"/>
    <mergeCell ref="E48:I48"/>
    <mergeCell ref="E49:I49"/>
    <mergeCell ref="I1:I4"/>
    <mergeCell ref="A1:H1"/>
    <mergeCell ref="A2:H2"/>
    <mergeCell ref="A3:H3"/>
    <mergeCell ref="A4:H4"/>
    <mergeCell ref="A44:D44"/>
    <mergeCell ref="A45:D45"/>
    <mergeCell ref="A46:D46"/>
  </mergeCells>
  <printOptions/>
  <pageMargins left="0.2" right="0.26" top="0.4166666666666667" bottom="0.17" header="0.1388888888888889" footer="0.4166666666666667"/>
  <pageSetup horizontalDpi="600" verticalDpi="600" orientation="landscape" paperSize="9" r:id="rId1"/>
  <headerFooter alignWithMargins="0">
    <oddHeader>&amp;RСтраница &amp;С&amp;P из &amp;К&amp;N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dcterms:created xsi:type="dcterms:W3CDTF">2017-02-14T12:04:18Z</dcterms:created>
  <dcterms:modified xsi:type="dcterms:W3CDTF">2017-02-14T12:04:18Z</dcterms:modified>
  <cp:category/>
  <cp:version/>
  <cp:contentType/>
  <cp:contentStatus/>
</cp:coreProperties>
</file>